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ioceseofstpetersburg-my.sharepoint.com/personal/wmilano_dosp_org/Documents/Desktop/Director of Parish Services/Forms, Instructions, and Worksheets/"/>
    </mc:Choice>
  </mc:AlternateContent>
  <xr:revisionPtr revIDLastSave="1" documentId="8_{48EFBCA2-73B9-43F7-BF4F-F57FBB041F6F}" xr6:coauthVersionLast="47" xr6:coauthVersionMax="47" xr10:uidLastSave="{B571718B-7491-4AFB-9818-1A2127807747}"/>
  <bookViews>
    <workbookView xWindow="-28920" yWindow="-120" windowWidth="29040" windowHeight="15720" tabRatio="723" xr2:uid="{00000000-000D-0000-FFFF-FFFF00000000}"/>
  </bookViews>
  <sheets>
    <sheet name="Full Time Lay EEs" sheetId="3" r:id="rId1"/>
    <sheet name="Part Time Lay EEs" sheetId="4" r:id="rId2"/>
    <sheet name="Incardinated Priests" sheetId="5" r:id="rId3"/>
    <sheet name="Priests from Other Dioceses" sheetId="6" r:id="rId4"/>
    <sheet name="Religious Order Priests" sheetId="7" r:id="rId5"/>
  </sheets>
  <definedNames>
    <definedName name="_xlnm.Print_Area" localSheetId="0">'Full Time Lay EEs'!$A$1:$D$23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0" i="7" l="1"/>
  <c r="D10" i="7" s="1"/>
  <c r="B8" i="7"/>
  <c r="C8" i="7" s="1"/>
  <c r="D8" i="7" s="1"/>
  <c r="D6" i="7"/>
  <c r="D4" i="7"/>
  <c r="C2" i="7"/>
  <c r="D2" i="7" s="1"/>
  <c r="C12" i="6"/>
  <c r="D12" i="6" s="1"/>
  <c r="B10" i="6"/>
  <c r="C10" i="6" s="1"/>
  <c r="D10" i="6" s="1"/>
  <c r="D8" i="6"/>
  <c r="D6" i="6"/>
  <c r="D4" i="6"/>
  <c r="C2" i="6"/>
  <c r="D2" i="6" s="1"/>
  <c r="D4" i="5"/>
  <c r="C12" i="5"/>
  <c r="D12" i="5" s="1"/>
  <c r="C6" i="5"/>
  <c r="B10" i="5"/>
  <c r="C10" i="5" s="1"/>
  <c r="D10" i="5" s="1"/>
  <c r="D8" i="5"/>
  <c r="C2" i="5"/>
  <c r="D2" i="5" s="1"/>
  <c r="B12" i="4"/>
  <c r="C12" i="4" s="1"/>
  <c r="D12" i="4" s="1"/>
  <c r="B10" i="4"/>
  <c r="C10" i="4" s="1"/>
  <c r="D10" i="4" s="1"/>
  <c r="B8" i="4"/>
  <c r="C8" i="4" s="1"/>
  <c r="D8" i="4" s="1"/>
  <c r="B6" i="4"/>
  <c r="C6" i="4" s="1"/>
  <c r="D6" i="4" s="1"/>
  <c r="B4" i="4"/>
  <c r="C4" i="4" s="1"/>
  <c r="D4" i="4" s="1"/>
  <c r="C2" i="4"/>
  <c r="D11" i="7" l="1"/>
  <c r="C11" i="7"/>
  <c r="D13" i="6"/>
  <c r="C13" i="6"/>
  <c r="D6" i="5"/>
  <c r="D13" i="5" s="1"/>
  <c r="C13" i="5"/>
  <c r="C13" i="4"/>
  <c r="D2" i="4"/>
  <c r="D13" i="4" s="1"/>
  <c r="B23" i="3" l="1"/>
  <c r="B22" i="3"/>
  <c r="B10" i="3" l="1"/>
  <c r="C14" i="3"/>
  <c r="C2" i="3"/>
  <c r="B18" i="3"/>
  <c r="B16" i="3"/>
  <c r="B12" i="3"/>
  <c r="B4" i="3"/>
  <c r="C4" i="3" s="1"/>
  <c r="C18" i="3" l="1"/>
  <c r="D18" i="3" s="1"/>
  <c r="C16" i="3"/>
  <c r="D14" i="3"/>
  <c r="C12" i="3"/>
  <c r="D12" i="3" s="1"/>
  <c r="C10" i="3"/>
  <c r="D10" i="3" s="1"/>
  <c r="D8" i="3"/>
  <c r="D6" i="3"/>
  <c r="D4" i="3"/>
  <c r="D2" i="3"/>
  <c r="D16" i="3" l="1"/>
  <c r="D19" i="3" s="1"/>
  <c r="C19" i="3"/>
  <c r="C22" i="3" l="1"/>
  <c r="C23" i="3"/>
</calcChain>
</file>

<file path=xl/sharedStrings.xml><?xml version="1.0" encoding="utf-8"?>
<sst xmlns="http://schemas.openxmlformats.org/spreadsheetml/2006/main" count="173" uniqueCount="63">
  <si>
    <t>Wages</t>
  </si>
  <si>
    <t>Annual Cost</t>
  </si>
  <si>
    <t>ER Payroll Taxes Medicare  1.45% of all gross wages  -estimate</t>
  </si>
  <si>
    <t>Monthly Cost</t>
  </si>
  <si>
    <t>Cost Basis</t>
  </si>
  <si>
    <t>Total</t>
  </si>
  <si>
    <t>18.00 per month</t>
  </si>
  <si>
    <t>7.00 per month</t>
  </si>
  <si>
    <t>Pension is always billed in arrears so this would not kick in until the following plan year</t>
  </si>
  <si>
    <t>LTD/STD - flat rate of $18.00 per benefit eligible EE</t>
  </si>
  <si>
    <t>Unemployment -  2% prev year wages (max 7000)</t>
  </si>
  <si>
    <r>
      <t>Workers Comp - 1% or 8% of previous years' gross wages (</t>
    </r>
    <r>
      <rPr>
        <b/>
        <sz val="11"/>
        <color theme="1"/>
        <rFont val="Calibri"/>
        <family val="2"/>
        <scheme val="minor"/>
      </rPr>
      <t>based on WC code</t>
    </r>
    <r>
      <rPr>
        <sz val="11"/>
        <color theme="1"/>
        <rFont val="Calibri"/>
        <family val="2"/>
        <scheme val="minor"/>
      </rPr>
      <t>)</t>
    </r>
  </si>
  <si>
    <r>
      <t xml:space="preserve">Pension - 11% of </t>
    </r>
    <r>
      <rPr>
        <b/>
        <sz val="11"/>
        <color theme="1"/>
        <rFont val="Calibri"/>
        <family val="2"/>
        <scheme val="minor"/>
      </rPr>
      <t>plan</t>
    </r>
    <r>
      <rPr>
        <sz val="11"/>
        <color theme="1"/>
        <rFont val="Calibri"/>
        <family val="2"/>
        <scheme val="minor"/>
      </rPr>
      <t xml:space="preserve"> year wages </t>
    </r>
  </si>
  <si>
    <t>ER Payroll Taxes Soc Sec 6.2% of gross wages (2025 max 168,600) - estimate</t>
  </si>
  <si>
    <t>Hourly Rate (7.5 hours)</t>
  </si>
  <si>
    <t>Hourly Rate (8 hours)</t>
  </si>
  <si>
    <t>Wage Cost</t>
  </si>
  <si>
    <t>Enter Annual Wages in B2 - worksheet will automatically populate</t>
  </si>
  <si>
    <t xml:space="preserve">Pension </t>
  </si>
  <si>
    <t>1700.00 per month</t>
  </si>
  <si>
    <t>Workers Comp - 1%</t>
  </si>
  <si>
    <t>Basic Life - $7.00 per benefit eligible EE, includes EAP and AD&amp;D</t>
  </si>
  <si>
    <t>ER Cost of Health Ins - ($1528.00 per month w/no medicare) ($818.00 per month w/ medicare)</t>
  </si>
  <si>
    <t>Wages (Pastors/Parochial Administrators = $44062.00) Parochial Vicars = $38,652.00</t>
  </si>
  <si>
    <t>Please refer to the Priest Compensation Booklet for addition allowances and reimbursed expenses</t>
  </si>
  <si>
    <t>Supplement for Clergy in Full Time Non-Parochial Assignment (if applicable, enter $4032.00 in cell C4)</t>
  </si>
  <si>
    <t>Basic Life</t>
  </si>
  <si>
    <t>ER Payroll Taxes Medicare  1.45% of all gross wages  - estimate</t>
  </si>
  <si>
    <t xml:space="preserve">ER Cost of Health Ins - July 2026 thru June 2027 </t>
  </si>
  <si>
    <t>$1071.00 per month</t>
  </si>
  <si>
    <t>Unemployment -  2% prev year wages (max $7000.00)</t>
  </si>
  <si>
    <t>Pension - Priests from other Dioceses who participate in a “vested” pension/retirement plan with their Diocese will have the premium paid equal to the actual amount of the plan’s premium up to the stated maximum (max. $7200). For priests without a retirement plan, parishes must make an annual contribution of $5,750.00 to the Diocesan 401(k) plan.</t>
  </si>
  <si>
    <t>EMPLOYER COSTS (ESTIMATE) FOR PART TIME EMPLOYEE - FY 26-27</t>
  </si>
  <si>
    <t>EMPLOYER COSTS (ESTIMATE) FOR FULL TIME EMPLOYEE - FY 26-27</t>
  </si>
  <si>
    <t>EMPLOYER COSTS (ESTIMATE) FOR INCARDINATED PRIEST - FY 26-27</t>
  </si>
  <si>
    <t>EMPLOYER COSTS (ESTIMATE) FOR PRIEST FROM OTHER DIOCESES - FY 26-27</t>
  </si>
  <si>
    <t>EMPLOYER COSTS (ESTIMATE) FOR RELIGIOUS ORDER PRIEST - FY 26-27</t>
  </si>
  <si>
    <t>Pension - Paid to the Religious Institute or Apostolic Society up to the stated maximum (max. $7200.00)</t>
  </si>
  <si>
    <t>Total Employer Cost</t>
  </si>
  <si>
    <t>IMPORTANT – CHOOSE THE CORRECT TAB FOR THE EMPLOYEE YOU ARE PROJECTING</t>
  </si>
  <si>
    <t>This workbook has a separate tab (worksheet) for each type of employee. Each tab uses different rates and benefits, so please make sure you are on the tab that matches the employee you are projecting. Figures are estimates for budgeting purposes only.</t>
  </si>
  <si>
    <t>HOW TO SWITCH TABS:</t>
  </si>
  <si>
    <t>Step 1:  Look at the bottom-left corner of your Excel window. The tab names are listed there in a row, just below the spreadsheet.</t>
  </si>
  <si>
    <t>Step 2:  Click once on the tab name that matches your employee type (or click one of the blue links in the list below).</t>
  </si>
  <si>
    <t>Can't see the tab you need? Click the small ◄ ► arrows at the bottom-left of the window to scroll through the tabs, or use the blue links below.</t>
  </si>
  <si>
    <t>Click a tab name below</t>
  </si>
  <si>
    <t>Use this tab for:</t>
  </si>
  <si>
    <t>Full Time Lay EEs  (you are here)</t>
  </si>
  <si>
    <t>Lay (non-clergy) employee who works full time and is benefit eligible (includes health insurance, LTD/STD and basic life).</t>
  </si>
  <si>
    <t>Part Time Lay EEs</t>
  </si>
  <si>
    <t>Lay (non-clergy) employee who works part time (wages, pension, unemployment, workers comp and payroll taxes only).</t>
  </si>
  <si>
    <t>Incardinated Priests</t>
  </si>
  <si>
    <t>Priests from Other Dioceses</t>
  </si>
  <si>
    <t>Priest who is incardinated in another diocese but serving in this diocese.</t>
  </si>
  <si>
    <t>Religious Order Priests</t>
  </si>
  <si>
    <t>Priest who is a member of a religious order (religious institute or apostolic society).</t>
  </si>
  <si>
    <t>Full Time Lay EEs</t>
  </si>
  <si>
    <t>Part Time Lay EEs  (you are here)</t>
  </si>
  <si>
    <t>Incardinated Priests  (you are here)</t>
  </si>
  <si>
    <t>Priests from Other Dioceses  (you are here)</t>
  </si>
  <si>
    <t>Religious Order Priests  (you are here)</t>
  </si>
  <si>
    <t>Step 3:  Enter the annual wages in cell B2 (yellow). The rest of the tab calculates automatically – please do not type over other cells unless the tab specifically tells you to.</t>
  </si>
  <si>
    <t>Priest who is incardinated in the Diocese of Saint Petersburg (Pastors, Parochial Administrators and Parochial Vicars).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</si>
</sst>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8" x14ac:knownFonts="1">
    <font>
      <sz val="11"/>
      <color theme="1"/>
      <name val="Calibri"/>
      <family val="2"/>
      <scheme val="minor"/>
    </font>
    <font>
      <b/>
      <sz val="11"/>
      <color theme="1"/>
      <name val="Calibri"/>
      <family val="2"/>
      <scheme val="minor"/>
    </font>
    <font>
      <sz val="11"/>
      <color theme="1"/>
      <name val="Calibri"/>
      <family val="2"/>
      <scheme val="minor"/>
    </font>
    <font>
      <i/>
      <sz val="11"/>
      <color theme="1"/>
      <name val="Calibri"/>
      <family val="2"/>
      <scheme val="minor"/>
    </font>
    <font>
      <b/>
      <sz val="11"/>
      <color theme="1"/>
      <name val="Calibri"/>
      <scheme val="minor"/>
    </font>
    <font>
      <sz val="11"/>
      <color theme="1"/>
      <name val="Calibri"/>
      <scheme val="minor"/>
    </font>
    <font>
      <u/>
      <sz val="11"/>
      <color theme="10"/>
      <name val="Calibri"/>
      <family val="2"/>
      <scheme val="minor"/>
    </font>
    <font>
      <u/>
      <sz val="11"/>
      <color theme="10"/>
      <name val="Calibri"/>
      <scheme val="minor"/>
    </font>
  </fonts>
  <fills count="7">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rgb="FFBFBFBF"/>
        <bgColor indexed="64"/>
      </patternFill>
    </fill>
    <fill>
      <patternFill patternType="solid">
        <fgColor rgb="FFC5D9F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auto="1"/>
      </left>
      <right/>
      <top style="thin">
        <color auto="1"/>
      </top>
      <bottom style="thin">
        <color auto="1"/>
      </bottom>
      <diagonal/>
    </border>
    <border>
      <left style="thin">
        <color auto="1"/>
      </left>
      <right/>
      <top/>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A6A6A6"/>
      </top>
      <bottom style="thin">
        <color rgb="FFA6A6A6"/>
      </bottom>
      <diagonal/>
    </border>
    <border>
      <left/>
      <right/>
      <top style="thin">
        <color rgb="FFA6A6A6"/>
      </top>
      <bottom style="thin">
        <color rgb="FFA6A6A6"/>
      </bottom>
      <diagonal/>
    </border>
    <border>
      <left/>
      <right style="thin">
        <color rgb="FF000000"/>
      </right>
      <top style="thin">
        <color rgb="FFA6A6A6"/>
      </top>
      <bottom style="thin">
        <color rgb="FFA6A6A6"/>
      </bottom>
      <diagonal/>
    </border>
    <border>
      <left style="thin">
        <color rgb="FF000000"/>
      </left>
      <right/>
      <top style="thin">
        <color rgb="FFA6A6A6"/>
      </top>
      <bottom style="thin">
        <color rgb="FF000000"/>
      </bottom>
      <diagonal/>
    </border>
    <border>
      <left/>
      <right/>
      <top style="thin">
        <color rgb="FFA6A6A6"/>
      </top>
      <bottom style="thin">
        <color rgb="FF000000"/>
      </bottom>
      <diagonal/>
    </border>
    <border>
      <left/>
      <right style="thin">
        <color rgb="FF000000"/>
      </right>
      <top style="thin">
        <color rgb="FFA6A6A6"/>
      </top>
      <bottom style="thin">
        <color rgb="FF000000"/>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0" fontId="6" fillId="0" borderId="0" applyNumberFormat="0" applyFill="0" applyBorder="0" applyAlignment="0" applyProtection="0"/>
  </cellStyleXfs>
  <cellXfs count="72">
    <xf numFmtId="0" fontId="0" fillId="0" borderId="0" xfId="0"/>
    <xf numFmtId="0" fontId="0" fillId="0" borderId="0" xfId="0" applyAlignment="1">
      <alignment wrapText="1"/>
    </xf>
    <xf numFmtId="0" fontId="0" fillId="0" borderId="1" xfId="0" applyBorder="1"/>
    <xf numFmtId="0" fontId="0" fillId="3" borderId="0" xfId="0" applyFill="1"/>
    <xf numFmtId="44" fontId="0" fillId="0" borderId="0" xfId="2" applyFont="1" applyAlignment="1"/>
    <xf numFmtId="44" fontId="0" fillId="0" borderId="1" xfId="2" applyFont="1" applyBorder="1"/>
    <xf numFmtId="0" fontId="1" fillId="3" borderId="0" xfId="0" applyFont="1" applyFill="1" applyAlignment="1">
      <alignment wrapText="1"/>
    </xf>
    <xf numFmtId="0" fontId="1" fillId="6" borderId="1" xfId="0" applyFont="1" applyFill="1" applyBorder="1" applyAlignment="1">
      <alignment horizontal="center"/>
    </xf>
    <xf numFmtId="0" fontId="0" fillId="0" borderId="1" xfId="0" applyBorder="1" applyAlignment="1">
      <alignment vertical="top"/>
    </xf>
    <xf numFmtId="44" fontId="0" fillId="3" borderId="1" xfId="2" applyFont="1" applyFill="1" applyBorder="1" applyAlignment="1">
      <alignment vertical="top"/>
    </xf>
    <xf numFmtId="44" fontId="0" fillId="0" borderId="1" xfId="2" applyFont="1" applyBorder="1" applyAlignment="1">
      <alignment vertical="top"/>
    </xf>
    <xf numFmtId="44" fontId="1" fillId="0" borderId="1" xfId="2" applyFont="1" applyBorder="1" applyAlignment="1">
      <alignment vertical="top"/>
    </xf>
    <xf numFmtId="0" fontId="0" fillId="0" borderId="0" xfId="0" applyAlignment="1">
      <alignment vertical="top"/>
    </xf>
    <xf numFmtId="0" fontId="0" fillId="4" borderId="1" xfId="0" applyFill="1" applyBorder="1" applyAlignment="1">
      <alignment vertical="top"/>
    </xf>
    <xf numFmtId="44" fontId="0" fillId="4" borderId="1" xfId="2" applyFont="1" applyFill="1" applyBorder="1" applyAlignment="1">
      <alignment vertical="top"/>
    </xf>
    <xf numFmtId="44" fontId="1" fillId="4" borderId="1" xfId="2" applyFont="1" applyFill="1" applyBorder="1" applyAlignment="1">
      <alignment vertical="top"/>
    </xf>
    <xf numFmtId="44" fontId="1" fillId="0" borderId="1" xfId="2" applyFont="1" applyFill="1" applyBorder="1" applyAlignment="1">
      <alignment vertical="top"/>
    </xf>
    <xf numFmtId="0" fontId="0" fillId="0" borderId="2" xfId="0" applyBorder="1" applyAlignment="1">
      <alignment vertical="top"/>
    </xf>
    <xf numFmtId="44" fontId="0" fillId="0" borderId="2" xfId="2" applyFont="1" applyBorder="1" applyAlignment="1">
      <alignment vertical="top"/>
    </xf>
    <xf numFmtId="44" fontId="1" fillId="0" borderId="2" xfId="2" applyFont="1" applyFill="1" applyBorder="1" applyAlignment="1">
      <alignment vertical="top"/>
    </xf>
    <xf numFmtId="0" fontId="1" fillId="4" borderId="0" xfId="0" applyFont="1" applyFill="1" applyAlignment="1">
      <alignment vertical="top"/>
    </xf>
    <xf numFmtId="44" fontId="0" fillId="4" borderId="0" xfId="2" applyFont="1" applyFill="1" applyAlignment="1">
      <alignment vertical="top"/>
    </xf>
    <xf numFmtId="44" fontId="1" fillId="4" borderId="0" xfId="2" applyFont="1" applyFill="1" applyAlignment="1">
      <alignment vertical="top"/>
    </xf>
    <xf numFmtId="0" fontId="0" fillId="4" borderId="0" xfId="0" applyFill="1" applyAlignment="1">
      <alignment vertical="top"/>
    </xf>
    <xf numFmtId="44" fontId="0" fillId="3" borderId="1" xfId="0" applyNumberFormat="1" applyFill="1" applyBorder="1" applyAlignment="1">
      <alignment vertical="top"/>
    </xf>
    <xf numFmtId="44" fontId="0" fillId="0" borderId="1" xfId="0" applyNumberFormat="1" applyBorder="1" applyAlignment="1">
      <alignment vertical="top"/>
    </xf>
    <xf numFmtId="44" fontId="1" fillId="0" borderId="1" xfId="1" applyNumberFormat="1" applyFont="1" applyBorder="1" applyAlignment="1">
      <alignment vertical="top"/>
    </xf>
    <xf numFmtId="0" fontId="0" fillId="4" borderId="1" xfId="0" applyFill="1" applyBorder="1" applyAlignment="1">
      <alignment vertical="top" wrapText="1"/>
    </xf>
    <xf numFmtId="44" fontId="0" fillId="4" borderId="1" xfId="0" applyNumberFormat="1" applyFill="1" applyBorder="1" applyAlignment="1">
      <alignment vertical="top"/>
    </xf>
    <xf numFmtId="44" fontId="1" fillId="4" borderId="1" xfId="1" applyNumberFormat="1" applyFont="1" applyFill="1" applyBorder="1" applyAlignment="1">
      <alignment vertical="top"/>
    </xf>
    <xf numFmtId="0" fontId="0" fillId="0" borderId="1" xfId="0" applyBorder="1" applyAlignment="1">
      <alignment vertical="top" wrapText="1"/>
    </xf>
    <xf numFmtId="44" fontId="1" fillId="0" borderId="1" xfId="1" applyNumberFormat="1" applyFont="1" applyFill="1" applyBorder="1" applyAlignment="1">
      <alignment vertical="top"/>
    </xf>
    <xf numFmtId="44" fontId="0" fillId="0" borderId="1" xfId="0" applyNumberFormat="1" applyBorder="1" applyAlignment="1">
      <alignment horizontal="right" vertical="top"/>
    </xf>
    <xf numFmtId="0" fontId="0" fillId="0" borderId="2" xfId="0" applyBorder="1" applyAlignment="1">
      <alignment vertical="top" wrapText="1"/>
    </xf>
    <xf numFmtId="44" fontId="0" fillId="0" borderId="2" xfId="0" applyNumberFormat="1" applyBorder="1" applyAlignment="1">
      <alignment vertical="top"/>
    </xf>
    <xf numFmtId="44" fontId="1" fillId="0" borderId="2" xfId="1" applyNumberFormat="1" applyFont="1" applyFill="1" applyBorder="1" applyAlignment="1">
      <alignment vertical="top"/>
    </xf>
    <xf numFmtId="0" fontId="1" fillId="5" borderId="0" xfId="0" applyFont="1" applyFill="1" applyAlignment="1">
      <alignment vertical="top" wrapText="1"/>
    </xf>
    <xf numFmtId="0" fontId="1" fillId="5" borderId="0" xfId="0" applyFont="1" applyFill="1" applyAlignment="1">
      <alignment vertical="top"/>
    </xf>
    <xf numFmtId="43" fontId="1" fillId="5" borderId="0" xfId="1" applyFont="1" applyFill="1" applyAlignment="1">
      <alignment vertical="top"/>
    </xf>
    <xf numFmtId="0" fontId="1" fillId="2" borderId="1" xfId="0" applyFont="1" applyFill="1" applyBorder="1" applyAlignment="1">
      <alignment horizontal="left" vertical="center"/>
    </xf>
    <xf numFmtId="0" fontId="1" fillId="2" borderId="1" xfId="0" applyFont="1" applyFill="1" applyBorder="1" applyAlignment="1">
      <alignment vertical="center"/>
    </xf>
    <xf numFmtId="0" fontId="1" fillId="2" borderId="1" xfId="0" applyFont="1" applyFill="1" applyBorder="1" applyAlignment="1">
      <alignment horizontal="center" vertical="center"/>
    </xf>
    <xf numFmtId="2" fontId="1" fillId="2" borderId="1" xfId="0" applyNumberFormat="1" applyFont="1" applyFill="1" applyBorder="1" applyAlignment="1">
      <alignment horizontal="center" vertical="center"/>
    </xf>
    <xf numFmtId="43" fontId="1" fillId="2" borderId="1" xfId="1" applyFont="1" applyFill="1" applyBorder="1" applyAlignment="1">
      <alignment horizontal="center" vertical="center"/>
    </xf>
    <xf numFmtId="0" fontId="1" fillId="6" borderId="3" xfId="0" applyFont="1" applyFill="1" applyBorder="1" applyAlignment="1">
      <alignment horizontal="center"/>
    </xf>
    <xf numFmtId="44" fontId="0" fillId="0" borderId="3" xfId="2" applyFont="1" applyBorder="1"/>
    <xf numFmtId="0" fontId="0" fillId="0" borderId="4" xfId="0" applyBorder="1"/>
    <xf numFmtId="0" fontId="3" fillId="0" borderId="0" xfId="0" applyFont="1" applyAlignment="1">
      <alignment horizontal="center" vertical="center" wrapText="1"/>
    </xf>
    <xf numFmtId="0" fontId="5" fillId="0" borderId="0" xfId="0" applyFont="1" applyBorder="1" applyAlignment="1">
      <alignment horizontal="left" vertical="top" wrapText="1"/>
    </xf>
    <xf numFmtId="0" fontId="4" fillId="0" borderId="0" xfId="0" applyFont="1" applyBorder="1" applyAlignment="1">
      <alignment horizontal="left" vertical="top" wrapText="1"/>
    </xf>
    <xf numFmtId="0" fontId="4" fillId="6" borderId="5" xfId="0" applyFont="1" applyFill="1" applyBorder="1" applyAlignment="1">
      <alignment vertical="center"/>
    </xf>
    <xf numFmtId="0" fontId="4" fillId="6" borderId="6" xfId="0" applyFont="1" applyFill="1" applyBorder="1" applyAlignment="1">
      <alignment vertical="center"/>
    </xf>
    <xf numFmtId="0" fontId="5" fillId="0" borderId="7" xfId="0" applyFont="1" applyBorder="1" applyAlignment="1">
      <alignment horizontal="left" vertical="top" wrapText="1"/>
    </xf>
    <xf numFmtId="0" fontId="4" fillId="0" borderId="7" xfId="0" applyFont="1" applyBorder="1" applyAlignment="1">
      <alignment horizontal="left" vertical="top" wrapText="1"/>
    </xf>
    <xf numFmtId="0" fontId="4" fillId="6" borderId="8" xfId="0" applyFont="1" applyFill="1" applyBorder="1" applyAlignment="1">
      <alignment vertical="center"/>
    </xf>
    <xf numFmtId="0" fontId="5" fillId="0" borderId="9" xfId="0" applyFont="1" applyBorder="1" applyAlignment="1">
      <alignment horizontal="left" vertical="top" wrapText="1"/>
    </xf>
    <xf numFmtId="0" fontId="4" fillId="0" borderId="9" xfId="0" applyFont="1" applyBorder="1" applyAlignment="1">
      <alignment horizontal="left" vertical="top" wrapText="1"/>
    </xf>
    <xf numFmtId="0" fontId="7" fillId="0" borderId="10" xfId="3" applyFont="1" applyBorder="1" applyAlignment="1">
      <alignment vertical="center"/>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1" xfId="0" applyFont="1" applyFill="1" applyBorder="1" applyAlignment="1">
      <alignment vertical="center" wrapText="1"/>
    </xf>
    <xf numFmtId="0" fontId="5" fillId="0" borderId="12" xfId="0" applyFont="1" applyFill="1" applyBorder="1" applyAlignment="1">
      <alignment vertical="center" wrapText="1"/>
    </xf>
    <xf numFmtId="0" fontId="7" fillId="0" borderId="13" xfId="3" applyFont="1" applyBorder="1" applyAlignment="1">
      <alignment vertical="center"/>
    </xf>
    <xf numFmtId="0" fontId="5" fillId="0" borderId="14" xfId="0" applyFont="1" applyFill="1" applyBorder="1" applyAlignment="1">
      <alignment vertical="center" wrapText="1"/>
    </xf>
    <xf numFmtId="0" fontId="5" fillId="0" borderId="15" xfId="0" applyFont="1" applyFill="1" applyBorder="1" applyAlignment="1">
      <alignment vertical="center" wrapText="1"/>
    </xf>
    <xf numFmtId="0" fontId="4" fillId="6" borderId="10" xfId="0" applyFont="1" applyFill="1" applyBorder="1" applyAlignment="1">
      <alignment vertical="center"/>
    </xf>
    <xf numFmtId="0" fontId="4" fillId="6" borderId="11" xfId="0" applyFont="1" applyFill="1" applyBorder="1" applyAlignment="1">
      <alignment vertical="center"/>
    </xf>
    <xf numFmtId="0" fontId="4" fillId="6" borderId="12" xfId="0" applyFont="1" applyFill="1" applyBorder="1" applyAlignment="1">
      <alignment vertical="center"/>
    </xf>
    <xf numFmtId="0" fontId="0" fillId="0" borderId="0" xfId="0" applyAlignment="1">
      <alignment vertical="top" wrapText="1"/>
    </xf>
    <xf numFmtId="0" fontId="7" fillId="0" borderId="10" xfId="3" applyFont="1" applyBorder="1" applyAlignment="1">
      <alignment vertical="center" wrapText="1"/>
    </xf>
    <xf numFmtId="0" fontId="7" fillId="0" borderId="13" xfId="3" applyFont="1" applyBorder="1" applyAlignment="1">
      <alignment vertical="center" wrapText="1"/>
    </xf>
    <xf numFmtId="0" fontId="4" fillId="6" borderId="10" xfId="0" applyFont="1" applyFill="1" applyBorder="1" applyAlignment="1">
      <alignment vertical="center" wrapText="1"/>
    </xf>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17D34C9-BCD9-4736-9D59-950007E9C78A}">
  <we:reference id="WA200009404" version="1.0.0.8" store="Omex" storeType="OMEX"/>
  <we:alternateReferences>
    <we:reference id="WA200009404" version="1.0.0.8" store="WA200009404" storeType="OMEX"/>
  </we:alternateReferences>
  <we:properties>
    <we:property name="claude.fileId" value="&quot;2f551883-d329-4a68-8333-90897bf9c70d&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8"/>
  <sheetViews>
    <sheetView tabSelected="1" workbookViewId="0">
      <selection activeCell="B2" sqref="B2"/>
    </sheetView>
  </sheetViews>
  <sheetFormatPr defaultRowHeight="15" x14ac:dyDescent="0.25"/>
  <cols>
    <col min="1" max="1" width="70.5703125" bestFit="1" customWidth="1"/>
    <col min="2" max="4" width="19.28515625" customWidth="1"/>
    <col min="5" max="5" width="33.42578125" customWidth="1"/>
  </cols>
  <sheetData>
    <row r="1" spans="1:5" ht="45" x14ac:dyDescent="0.25">
      <c r="A1" s="40" t="s">
        <v>33</v>
      </c>
      <c r="B1" s="41" t="s">
        <v>4</v>
      </c>
      <c r="C1" s="42" t="s">
        <v>1</v>
      </c>
      <c r="D1" s="43" t="s">
        <v>3</v>
      </c>
      <c r="E1" s="6" t="s">
        <v>17</v>
      </c>
    </row>
    <row r="2" spans="1:5" x14ac:dyDescent="0.25">
      <c r="A2" s="8" t="s">
        <v>0</v>
      </c>
      <c r="B2" s="9">
        <v>45000</v>
      </c>
      <c r="C2" s="10">
        <f>B2</f>
        <v>45000</v>
      </c>
      <c r="D2" s="11">
        <f>C2/12</f>
        <v>3750</v>
      </c>
      <c r="E2" s="12"/>
    </row>
    <row r="3" spans="1:5" ht="6" customHeight="1" x14ac:dyDescent="0.25">
      <c r="A3" s="13"/>
      <c r="B3" s="14"/>
      <c r="C3" s="14"/>
      <c r="D3" s="15"/>
      <c r="E3" s="12"/>
    </row>
    <row r="4" spans="1:5" ht="45" x14ac:dyDescent="0.25">
      <c r="A4" s="8" t="s">
        <v>12</v>
      </c>
      <c r="B4" s="10">
        <f>B2</f>
        <v>45000</v>
      </c>
      <c r="C4" s="10">
        <f>B4*0.11</f>
        <v>4950</v>
      </c>
      <c r="D4" s="16">
        <f>C4/12</f>
        <v>412.5</v>
      </c>
      <c r="E4" s="68" t="s">
        <v>8</v>
      </c>
    </row>
    <row r="5" spans="1:5" ht="6" customHeight="1" x14ac:dyDescent="0.25">
      <c r="A5" s="13"/>
      <c r="B5" s="14"/>
      <c r="C5" s="14"/>
      <c r="D5" s="15"/>
      <c r="E5" s="12"/>
    </row>
    <row r="6" spans="1:5" x14ac:dyDescent="0.25">
      <c r="A6" s="8" t="s">
        <v>9</v>
      </c>
      <c r="B6" s="10" t="s">
        <v>6</v>
      </c>
      <c r="C6" s="10">
        <v>216</v>
      </c>
      <c r="D6" s="16">
        <f>C6/12</f>
        <v>18</v>
      </c>
      <c r="E6" s="12"/>
    </row>
    <row r="7" spans="1:5" ht="6" customHeight="1" x14ac:dyDescent="0.25">
      <c r="A7" s="13"/>
      <c r="B7" s="14"/>
      <c r="C7" s="14"/>
      <c r="D7" s="15"/>
      <c r="E7" s="12"/>
    </row>
    <row r="8" spans="1:5" x14ac:dyDescent="0.25">
      <c r="A8" s="8" t="s">
        <v>21</v>
      </c>
      <c r="B8" s="10" t="s">
        <v>7</v>
      </c>
      <c r="C8" s="10">
        <v>84</v>
      </c>
      <c r="D8" s="16">
        <f>C8/12</f>
        <v>7</v>
      </c>
      <c r="E8" s="12"/>
    </row>
    <row r="9" spans="1:5" ht="6" customHeight="1" x14ac:dyDescent="0.25">
      <c r="A9" s="13"/>
      <c r="B9" s="14"/>
      <c r="C9" s="14"/>
      <c r="D9" s="15"/>
      <c r="E9" s="12"/>
    </row>
    <row r="10" spans="1:5" x14ac:dyDescent="0.25">
      <c r="A10" s="8" t="s">
        <v>30</v>
      </c>
      <c r="B10" s="10">
        <f>IF(B2&gt;7000, 7000,B2)</f>
        <v>7000</v>
      </c>
      <c r="C10" s="10">
        <f>B10*0.02</f>
        <v>140</v>
      </c>
      <c r="D10" s="16">
        <f>C10/12</f>
        <v>11.666666666666666</v>
      </c>
      <c r="E10" s="12"/>
    </row>
    <row r="11" spans="1:5" ht="6" customHeight="1" x14ac:dyDescent="0.25">
      <c r="A11" s="13"/>
      <c r="B11" s="14"/>
      <c r="C11" s="14"/>
      <c r="D11" s="15"/>
      <c r="E11" s="12"/>
    </row>
    <row r="12" spans="1:5" x14ac:dyDescent="0.25">
      <c r="A12" s="8" t="s">
        <v>11</v>
      </c>
      <c r="B12" s="10">
        <f>B2</f>
        <v>45000</v>
      </c>
      <c r="C12" s="10">
        <f>B12*0.01</f>
        <v>450</v>
      </c>
      <c r="D12" s="16">
        <f>C12/12</f>
        <v>37.5</v>
      </c>
      <c r="E12" s="12"/>
    </row>
    <row r="13" spans="1:5" ht="6" customHeight="1" x14ac:dyDescent="0.25">
      <c r="A13" s="13"/>
      <c r="B13" s="14"/>
      <c r="C13" s="14"/>
      <c r="D13" s="15"/>
      <c r="E13" s="12"/>
    </row>
    <row r="14" spans="1:5" x14ac:dyDescent="0.25">
      <c r="A14" s="8" t="s">
        <v>28</v>
      </c>
      <c r="B14" s="10" t="s">
        <v>29</v>
      </c>
      <c r="C14" s="10">
        <f>1071*12</f>
        <v>12852</v>
      </c>
      <c r="D14" s="16">
        <f>C14/12</f>
        <v>1071</v>
      </c>
      <c r="E14" s="12"/>
    </row>
    <row r="15" spans="1:5" ht="6" customHeight="1" x14ac:dyDescent="0.25">
      <c r="A15" s="13"/>
      <c r="B15" s="14"/>
      <c r="C15" s="14"/>
      <c r="D15" s="15"/>
      <c r="E15" s="12"/>
    </row>
    <row r="16" spans="1:5" x14ac:dyDescent="0.25">
      <c r="A16" s="8" t="s">
        <v>13</v>
      </c>
      <c r="B16" s="10">
        <f>B2</f>
        <v>45000</v>
      </c>
      <c r="C16" s="10">
        <f>B16*0.062</f>
        <v>2790</v>
      </c>
      <c r="D16" s="16">
        <f t="shared" ref="D16:D18" si="0">C16/12</f>
        <v>232.5</v>
      </c>
      <c r="E16" s="12"/>
    </row>
    <row r="17" spans="1:5" ht="6" customHeight="1" x14ac:dyDescent="0.25">
      <c r="A17" s="13"/>
      <c r="B17" s="14"/>
      <c r="C17" s="14"/>
      <c r="D17" s="15"/>
      <c r="E17" s="12"/>
    </row>
    <row r="18" spans="1:5" ht="15.75" thickBot="1" x14ac:dyDescent="0.3">
      <c r="A18" s="17" t="s">
        <v>2</v>
      </c>
      <c r="B18" s="18">
        <f>B2</f>
        <v>45000</v>
      </c>
      <c r="C18" s="18">
        <f>B18*0.0145</f>
        <v>652.5</v>
      </c>
      <c r="D18" s="19">
        <f t="shared" si="0"/>
        <v>54.375</v>
      </c>
      <c r="E18" s="12"/>
    </row>
    <row r="19" spans="1:5" ht="15.75" thickTop="1" x14ac:dyDescent="0.25">
      <c r="A19" s="20" t="s">
        <v>5</v>
      </c>
      <c r="B19" s="21"/>
      <c r="C19" s="22">
        <f>SUM(C2:C18)</f>
        <v>67134.5</v>
      </c>
      <c r="D19" s="22">
        <f>SUM(D2:D18)</f>
        <v>5594.541666666667</v>
      </c>
      <c r="E19" s="12"/>
    </row>
    <row r="21" spans="1:5" x14ac:dyDescent="0.25">
      <c r="A21" s="2"/>
      <c r="B21" s="7" t="s">
        <v>16</v>
      </c>
      <c r="C21" s="44" t="s">
        <v>38</v>
      </c>
      <c r="D21" s="46"/>
    </row>
    <row r="22" spans="1:5" x14ac:dyDescent="0.25">
      <c r="A22" s="2" t="s">
        <v>14</v>
      </c>
      <c r="B22" s="5">
        <f>+B2/1950</f>
        <v>23.076923076923077</v>
      </c>
      <c r="C22" s="45">
        <f>C19/1950</f>
        <v>34.427948717948716</v>
      </c>
      <c r="D22" s="46"/>
    </row>
    <row r="23" spans="1:5" x14ac:dyDescent="0.25">
      <c r="A23" s="2" t="s">
        <v>15</v>
      </c>
      <c r="B23" s="5">
        <f>+B2/2080</f>
        <v>21.634615384615383</v>
      </c>
      <c r="C23" s="45">
        <f>C19/2080</f>
        <v>32.276201923076925</v>
      </c>
      <c r="D23" s="46"/>
    </row>
    <row r="26" spans="1:5" ht="21.95" customHeight="1" x14ac:dyDescent="0.25">
      <c r="A26" s="51" t="s">
        <v>39</v>
      </c>
      <c r="B26" s="50"/>
      <c r="C26" s="50"/>
      <c r="D26" s="50"/>
      <c r="E26" s="54"/>
    </row>
    <row r="27" spans="1:5" ht="48" customHeight="1" x14ac:dyDescent="0.25">
      <c r="A27" s="52" t="s">
        <v>40</v>
      </c>
      <c r="B27" s="48"/>
      <c r="C27" s="48"/>
      <c r="D27" s="48"/>
      <c r="E27" s="55"/>
    </row>
    <row r="28" spans="1:5" ht="20.100000000000001" customHeight="1" x14ac:dyDescent="0.25">
      <c r="A28" s="53" t="s">
        <v>41</v>
      </c>
      <c r="B28" s="49"/>
      <c r="C28" s="49"/>
      <c r="D28" s="49"/>
      <c r="E28" s="56"/>
    </row>
    <row r="29" spans="1:5" ht="33.950000000000003" customHeight="1" x14ac:dyDescent="0.25">
      <c r="A29" s="52" t="s">
        <v>42</v>
      </c>
      <c r="B29" s="48"/>
      <c r="C29" s="48"/>
      <c r="D29" s="48"/>
      <c r="E29" s="55"/>
    </row>
    <row r="30" spans="1:5" ht="33.950000000000003" customHeight="1" x14ac:dyDescent="0.25">
      <c r="A30" s="52" t="s">
        <v>43</v>
      </c>
      <c r="B30" s="48"/>
      <c r="C30" s="48"/>
      <c r="D30" s="48"/>
      <c r="E30" s="55"/>
    </row>
    <row r="31" spans="1:5" ht="33.950000000000003" customHeight="1" x14ac:dyDescent="0.25">
      <c r="A31" s="52" t="s">
        <v>61</v>
      </c>
      <c r="B31" s="48"/>
      <c r="C31" s="48"/>
      <c r="D31" s="48"/>
      <c r="E31" s="55"/>
    </row>
    <row r="32" spans="1:5" ht="33.950000000000003" customHeight="1" x14ac:dyDescent="0.25">
      <c r="A32" s="52" t="s">
        <v>44</v>
      </c>
      <c r="B32" s="48"/>
      <c r="C32" s="48"/>
      <c r="D32" s="48"/>
      <c r="E32" s="55"/>
    </row>
    <row r="33" spans="1:5" ht="20.100000000000001" customHeight="1" x14ac:dyDescent="0.25">
      <c r="A33" s="65" t="s">
        <v>45</v>
      </c>
      <c r="B33" s="66" t="s">
        <v>46</v>
      </c>
      <c r="C33" s="66"/>
      <c r="D33" s="66"/>
      <c r="E33" s="67"/>
    </row>
    <row r="34" spans="1:5" ht="33.950000000000003" customHeight="1" x14ac:dyDescent="0.25">
      <c r="A34" s="57" t="s">
        <v>47</v>
      </c>
      <c r="B34" s="58" t="s">
        <v>48</v>
      </c>
      <c r="C34" s="58"/>
      <c r="D34" s="58"/>
      <c r="E34" s="59"/>
    </row>
    <row r="35" spans="1:5" ht="33.950000000000003" customHeight="1" x14ac:dyDescent="0.25">
      <c r="A35" s="57" t="s">
        <v>49</v>
      </c>
      <c r="B35" s="58" t="s">
        <v>50</v>
      </c>
      <c r="C35" s="58"/>
      <c r="D35" s="58"/>
      <c r="E35" s="59"/>
    </row>
    <row r="36" spans="1:5" ht="33.950000000000003" customHeight="1" x14ac:dyDescent="0.25">
      <c r="A36" s="57" t="s">
        <v>51</v>
      </c>
      <c r="B36" s="58" t="s">
        <v>62</v>
      </c>
      <c r="C36" s="58"/>
      <c r="D36" s="58"/>
      <c r="E36" s="59"/>
    </row>
    <row r="37" spans="1:5" ht="33.950000000000003" customHeight="1" x14ac:dyDescent="0.25">
      <c r="A37" s="57" t="s">
        <v>52</v>
      </c>
      <c r="B37" s="60" t="s">
        <v>53</v>
      </c>
      <c r="C37" s="60"/>
      <c r="D37" s="60"/>
      <c r="E37" s="61"/>
    </row>
    <row r="38" spans="1:5" ht="33.950000000000003" customHeight="1" x14ac:dyDescent="0.25">
      <c r="A38" s="62" t="s">
        <v>54</v>
      </c>
      <c r="B38" s="63" t="s">
        <v>55</v>
      </c>
      <c r="C38" s="63"/>
      <c r="D38" s="63"/>
      <c r="E38" s="64"/>
    </row>
  </sheetData>
  <mergeCells count="13">
    <mergeCell ref="B38:E38"/>
    <mergeCell ref="A32:E32"/>
    <mergeCell ref="B33:E33"/>
    <mergeCell ref="B34:E34"/>
    <mergeCell ref="B35:E35"/>
    <mergeCell ref="B36:E36"/>
    <mergeCell ref="B37:E37"/>
    <mergeCell ref="A26:E26"/>
    <mergeCell ref="A27:E27"/>
    <mergeCell ref="A28:E28"/>
    <mergeCell ref="A29:E29"/>
    <mergeCell ref="A30:E30"/>
    <mergeCell ref="A31:E31"/>
  </mergeCells>
  <hyperlinks>
    <hyperlink ref="A34" location="'Full Time Lay EEs'!A1" tooltip="Go to Full Time Lay EEs" display="Full Time Lay EEs  (you are here)" xr:uid="{F0BA3109-6BDB-4211-B0CD-55572E51D1EA}"/>
    <hyperlink ref="A35" location="'Part Time Lay EEs'!A1" tooltip="Go to Part Time Lay EEs" display="Part Time Lay EEs" xr:uid="{1BA3D4BB-F51F-4D76-9C0C-277360E7AFA3}"/>
    <hyperlink ref="A36" location="'Incardinated Priests'!A1" tooltip="Go to Incardinated Priests" display="Incardinated Priests" xr:uid="{3118655B-E51E-49E8-B15C-61AB2D1FCA8B}"/>
    <hyperlink ref="A37" location="'Priests from Other Dioceses'!A1" tooltip="Go to Priests from Other Dioceses" display="Priests from Other Dioceses" xr:uid="{36B7822C-5B77-4A3E-879B-F09764552680}"/>
    <hyperlink ref="A38" location="'Religious Order Priests'!A1" tooltip="Go to Religious Order Priests" display="Religious Order Priests" xr:uid="{29A81DCD-B651-4F33-805B-5DA4034523A9}"/>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FD297-E8AC-4256-BEE2-39C2A433AA26}">
  <dimension ref="A1:E28"/>
  <sheetViews>
    <sheetView workbookViewId="0">
      <selection activeCell="B2" sqref="B2"/>
    </sheetView>
  </sheetViews>
  <sheetFormatPr defaultRowHeight="15" x14ac:dyDescent="0.25"/>
  <cols>
    <col min="1" max="1" width="70.5703125" bestFit="1" customWidth="1"/>
    <col min="2" max="4" width="16.5703125" customWidth="1"/>
    <col min="5" max="5" width="33.42578125" customWidth="1"/>
  </cols>
  <sheetData>
    <row r="1" spans="1:5" ht="45" x14ac:dyDescent="0.25">
      <c r="A1" s="40" t="s">
        <v>32</v>
      </c>
      <c r="B1" s="41" t="s">
        <v>4</v>
      </c>
      <c r="C1" s="42" t="s">
        <v>1</v>
      </c>
      <c r="D1" s="43" t="s">
        <v>3</v>
      </c>
      <c r="E1" s="6" t="s">
        <v>17</v>
      </c>
    </row>
    <row r="2" spans="1:5" x14ac:dyDescent="0.25">
      <c r="A2" s="8" t="s">
        <v>0</v>
      </c>
      <c r="B2" s="9">
        <v>20800</v>
      </c>
      <c r="C2" s="10">
        <f>B2</f>
        <v>20800</v>
      </c>
      <c r="D2" s="11">
        <f>C2/12</f>
        <v>1733.3333333333333</v>
      </c>
      <c r="E2" s="12"/>
    </row>
    <row r="3" spans="1:5" ht="6" customHeight="1" x14ac:dyDescent="0.25">
      <c r="A3" s="13"/>
      <c r="B3" s="14"/>
      <c r="C3" s="14"/>
      <c r="D3" s="15"/>
      <c r="E3" s="12"/>
    </row>
    <row r="4" spans="1:5" ht="45" x14ac:dyDescent="0.25">
      <c r="A4" s="8" t="s">
        <v>12</v>
      </c>
      <c r="B4" s="10">
        <f>B2</f>
        <v>20800</v>
      </c>
      <c r="C4" s="10">
        <f>B4*0.11</f>
        <v>2288</v>
      </c>
      <c r="D4" s="16">
        <f>C4/12</f>
        <v>190.66666666666666</v>
      </c>
      <c r="E4" s="68" t="s">
        <v>8</v>
      </c>
    </row>
    <row r="5" spans="1:5" ht="6" customHeight="1" x14ac:dyDescent="0.25">
      <c r="A5" s="13"/>
      <c r="B5" s="14"/>
      <c r="C5" s="14"/>
      <c r="D5" s="15"/>
      <c r="E5" s="12"/>
    </row>
    <row r="6" spans="1:5" x14ac:dyDescent="0.25">
      <c r="A6" s="8" t="s">
        <v>10</v>
      </c>
      <c r="B6" s="10">
        <f>IF(B2&gt;7000, 7000,B2)</f>
        <v>7000</v>
      </c>
      <c r="C6" s="10">
        <f>B6*0.02</f>
        <v>140</v>
      </c>
      <c r="D6" s="16">
        <f>C6/12</f>
        <v>11.666666666666666</v>
      </c>
      <c r="E6" s="12"/>
    </row>
    <row r="7" spans="1:5" ht="6" customHeight="1" x14ac:dyDescent="0.25">
      <c r="A7" s="13"/>
      <c r="B7" s="14"/>
      <c r="C7" s="14"/>
      <c r="D7" s="15"/>
      <c r="E7" s="12"/>
    </row>
    <row r="8" spans="1:5" x14ac:dyDescent="0.25">
      <c r="A8" s="8" t="s">
        <v>11</v>
      </c>
      <c r="B8" s="10">
        <f>B2</f>
        <v>20800</v>
      </c>
      <c r="C8" s="10">
        <f>B8*0.01</f>
        <v>208</v>
      </c>
      <c r="D8" s="16">
        <f>C8/12</f>
        <v>17.333333333333332</v>
      </c>
      <c r="E8" s="12"/>
    </row>
    <row r="9" spans="1:5" ht="6" customHeight="1" x14ac:dyDescent="0.25">
      <c r="A9" s="13"/>
      <c r="B9" s="14"/>
      <c r="C9" s="14"/>
      <c r="D9" s="15"/>
      <c r="E9" s="12"/>
    </row>
    <row r="10" spans="1:5" x14ac:dyDescent="0.25">
      <c r="A10" s="8" t="s">
        <v>13</v>
      </c>
      <c r="B10" s="10">
        <f>B2</f>
        <v>20800</v>
      </c>
      <c r="C10" s="10">
        <f>B10*0.062</f>
        <v>1289.5999999999999</v>
      </c>
      <c r="D10" s="16">
        <f t="shared" ref="D10:D12" si="0">C10/12</f>
        <v>107.46666666666665</v>
      </c>
      <c r="E10" s="12"/>
    </row>
    <row r="11" spans="1:5" ht="6" customHeight="1" x14ac:dyDescent="0.25">
      <c r="A11" s="13"/>
      <c r="B11" s="14"/>
      <c r="C11" s="14"/>
      <c r="D11" s="15"/>
      <c r="E11" s="12"/>
    </row>
    <row r="12" spans="1:5" ht="15.75" thickBot="1" x14ac:dyDescent="0.3">
      <c r="A12" s="17" t="s">
        <v>27</v>
      </c>
      <c r="B12" s="18">
        <f>B2</f>
        <v>20800</v>
      </c>
      <c r="C12" s="18">
        <f>B12*0.0145</f>
        <v>301.60000000000002</v>
      </c>
      <c r="D12" s="19">
        <f t="shared" si="0"/>
        <v>25.133333333333336</v>
      </c>
      <c r="E12" s="12"/>
    </row>
    <row r="13" spans="1:5" ht="15.75" thickTop="1" x14ac:dyDescent="0.25">
      <c r="A13" s="20" t="s">
        <v>5</v>
      </c>
      <c r="B13" s="23"/>
      <c r="C13" s="22">
        <f>SUM(C2:C12)</f>
        <v>25027.199999999997</v>
      </c>
      <c r="D13" s="22">
        <f>SUM(D2:D12)</f>
        <v>2085.6</v>
      </c>
      <c r="E13" s="12"/>
    </row>
    <row r="16" spans="1:5" ht="21.95" customHeight="1" x14ac:dyDescent="0.25">
      <c r="A16" s="51" t="s">
        <v>39</v>
      </c>
      <c r="B16" s="50"/>
      <c r="C16" s="50"/>
      <c r="D16" s="50"/>
      <c r="E16" s="54"/>
    </row>
    <row r="17" spans="1:5" ht="48" customHeight="1" x14ac:dyDescent="0.25">
      <c r="A17" s="52" t="s">
        <v>40</v>
      </c>
      <c r="B17" s="48"/>
      <c r="C17" s="48"/>
      <c r="D17" s="48"/>
      <c r="E17" s="55"/>
    </row>
    <row r="18" spans="1:5" ht="20.100000000000001" customHeight="1" x14ac:dyDescent="0.25">
      <c r="A18" s="53" t="s">
        <v>41</v>
      </c>
      <c r="B18" s="49"/>
      <c r="C18" s="49"/>
      <c r="D18" s="49"/>
      <c r="E18" s="56"/>
    </row>
    <row r="19" spans="1:5" ht="33.950000000000003" customHeight="1" x14ac:dyDescent="0.25">
      <c r="A19" s="52" t="s">
        <v>42</v>
      </c>
      <c r="B19" s="48"/>
      <c r="C19" s="48"/>
      <c r="D19" s="48"/>
      <c r="E19" s="55"/>
    </row>
    <row r="20" spans="1:5" ht="33.950000000000003" customHeight="1" x14ac:dyDescent="0.25">
      <c r="A20" s="52" t="s">
        <v>43</v>
      </c>
      <c r="B20" s="48"/>
      <c r="C20" s="48"/>
      <c r="D20" s="48"/>
      <c r="E20" s="55"/>
    </row>
    <row r="21" spans="1:5" ht="33.950000000000003" customHeight="1" x14ac:dyDescent="0.25">
      <c r="A21" s="52" t="s">
        <v>61</v>
      </c>
      <c r="B21" s="48"/>
      <c r="C21" s="48"/>
      <c r="D21" s="48"/>
      <c r="E21" s="55"/>
    </row>
    <row r="22" spans="1:5" ht="33.950000000000003" customHeight="1" x14ac:dyDescent="0.25">
      <c r="A22" s="52" t="s">
        <v>44</v>
      </c>
      <c r="B22" s="48"/>
      <c r="C22" s="48"/>
      <c r="D22" s="48"/>
      <c r="E22" s="55"/>
    </row>
    <row r="23" spans="1:5" ht="20.100000000000001" customHeight="1" x14ac:dyDescent="0.25">
      <c r="A23" s="65" t="s">
        <v>45</v>
      </c>
      <c r="B23" s="66" t="s">
        <v>46</v>
      </c>
      <c r="C23" s="66"/>
      <c r="D23" s="66"/>
      <c r="E23" s="67"/>
    </row>
    <row r="24" spans="1:5" ht="33.950000000000003" customHeight="1" x14ac:dyDescent="0.25">
      <c r="A24" s="57" t="s">
        <v>56</v>
      </c>
      <c r="B24" s="58" t="s">
        <v>48</v>
      </c>
      <c r="C24" s="58"/>
      <c r="D24" s="58"/>
      <c r="E24" s="59"/>
    </row>
    <row r="25" spans="1:5" ht="33.950000000000003" customHeight="1" x14ac:dyDescent="0.25">
      <c r="A25" s="57" t="s">
        <v>57</v>
      </c>
      <c r="B25" s="58" t="s">
        <v>50</v>
      </c>
      <c r="C25" s="58"/>
      <c r="D25" s="58"/>
      <c r="E25" s="59"/>
    </row>
    <row r="26" spans="1:5" ht="33.950000000000003" customHeight="1" x14ac:dyDescent="0.25">
      <c r="A26" s="57" t="s">
        <v>51</v>
      </c>
      <c r="B26" s="58" t="s">
        <v>62</v>
      </c>
      <c r="C26" s="58"/>
      <c r="D26" s="58"/>
      <c r="E26" s="59"/>
    </row>
    <row r="27" spans="1:5" ht="33.950000000000003" customHeight="1" x14ac:dyDescent="0.25">
      <c r="A27" s="57" t="s">
        <v>52</v>
      </c>
      <c r="B27" s="60" t="s">
        <v>53</v>
      </c>
      <c r="C27" s="60"/>
      <c r="D27" s="60"/>
      <c r="E27" s="61"/>
    </row>
    <row r="28" spans="1:5" ht="33.950000000000003" customHeight="1" x14ac:dyDescent="0.25">
      <c r="A28" s="62" t="s">
        <v>54</v>
      </c>
      <c r="B28" s="63" t="s">
        <v>55</v>
      </c>
      <c r="C28" s="63"/>
      <c r="D28" s="63"/>
      <c r="E28" s="64"/>
    </row>
  </sheetData>
  <mergeCells count="13">
    <mergeCell ref="B28:E28"/>
    <mergeCell ref="A22:E22"/>
    <mergeCell ref="B23:E23"/>
    <mergeCell ref="B24:E24"/>
    <mergeCell ref="B25:E25"/>
    <mergeCell ref="B26:E26"/>
    <mergeCell ref="B27:E27"/>
    <mergeCell ref="A16:E16"/>
    <mergeCell ref="A17:E17"/>
    <mergeCell ref="A18:E18"/>
    <mergeCell ref="A19:E19"/>
    <mergeCell ref="A20:E20"/>
    <mergeCell ref="A21:E21"/>
  </mergeCells>
  <hyperlinks>
    <hyperlink ref="A24" location="'Full Time Lay EEs'!A1" tooltip="Go to Full Time Lay EEs" display="Full Time Lay EEs" xr:uid="{78E0702C-061C-42F3-95B8-566406F1EEB0}"/>
    <hyperlink ref="A25" location="'Part Time Lay EEs'!A1" tooltip="Go to Part Time Lay EEs" display="Part Time Lay EEs  (you are here)" xr:uid="{0CCED269-4042-4C64-B19E-CFE76432122A}"/>
    <hyperlink ref="A26" location="'Incardinated Priests'!A1" tooltip="Go to Incardinated Priests" display="Incardinated Priests" xr:uid="{FBC496D4-8C9F-4E06-82A7-86B2577C381C}"/>
    <hyperlink ref="A27" location="'Priests from Other Dioceses'!A1" tooltip="Go to Priests from Other Dioceses" display="Priests from Other Dioceses" xr:uid="{58EAE33E-7633-4846-B4B9-9F6610DEDF8C}"/>
    <hyperlink ref="A28" location="'Religious Order Priests'!A1" tooltip="Go to Religious Order Priests" display="Religious Order Priests" xr:uid="{89240B1A-3B9F-4ACA-9F9D-6696422327F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E9948-B815-4945-A018-9E796C36057D}">
  <dimension ref="A1:E30"/>
  <sheetViews>
    <sheetView workbookViewId="0">
      <selection activeCell="B2" sqref="B2"/>
    </sheetView>
  </sheetViews>
  <sheetFormatPr defaultRowHeight="15" x14ac:dyDescent="0.25"/>
  <cols>
    <col min="1" max="1" width="75.7109375" style="1" bestFit="1" customWidth="1"/>
    <col min="2" max="4" width="20.7109375" customWidth="1"/>
    <col min="5" max="5" width="33.42578125" customWidth="1"/>
  </cols>
  <sheetData>
    <row r="1" spans="1:5" ht="45" x14ac:dyDescent="0.25">
      <c r="A1" s="39" t="s">
        <v>34</v>
      </c>
      <c r="B1" s="41" t="s">
        <v>4</v>
      </c>
      <c r="C1" s="42" t="s">
        <v>1</v>
      </c>
      <c r="D1" s="43" t="s">
        <v>3</v>
      </c>
      <c r="E1" s="6" t="s">
        <v>17</v>
      </c>
    </row>
    <row r="2" spans="1:5" x14ac:dyDescent="0.25">
      <c r="A2" s="8" t="s">
        <v>23</v>
      </c>
      <c r="B2" s="24">
        <v>44062</v>
      </c>
      <c r="C2" s="25">
        <f>B2</f>
        <v>44062</v>
      </c>
      <c r="D2" s="26">
        <f>C2/12</f>
        <v>3671.8333333333335</v>
      </c>
      <c r="E2" s="12"/>
    </row>
    <row r="3" spans="1:5" ht="6" customHeight="1" x14ac:dyDescent="0.25">
      <c r="A3" s="27"/>
      <c r="B3" s="28"/>
      <c r="C3" s="28"/>
      <c r="D3" s="29"/>
      <c r="E3" s="12"/>
    </row>
    <row r="4" spans="1:5" ht="30" x14ac:dyDescent="0.25">
      <c r="A4" s="30" t="s">
        <v>25</v>
      </c>
      <c r="B4" s="25"/>
      <c r="C4" s="25">
        <v>4032</v>
      </c>
      <c r="D4" s="26">
        <f>C4/12</f>
        <v>336</v>
      </c>
      <c r="E4" s="12"/>
    </row>
    <row r="5" spans="1:5" ht="6" customHeight="1" x14ac:dyDescent="0.25">
      <c r="A5" s="27"/>
      <c r="B5" s="28"/>
      <c r="C5" s="28"/>
      <c r="D5" s="29"/>
      <c r="E5" s="12"/>
    </row>
    <row r="6" spans="1:5" x14ac:dyDescent="0.25">
      <c r="A6" s="30" t="s">
        <v>18</v>
      </c>
      <c r="B6" s="25" t="s">
        <v>19</v>
      </c>
      <c r="C6" s="25">
        <f>12*1700</f>
        <v>20400</v>
      </c>
      <c r="D6" s="31">
        <f>C6/12</f>
        <v>1700</v>
      </c>
      <c r="E6" s="12"/>
    </row>
    <row r="7" spans="1:5" ht="6" customHeight="1" x14ac:dyDescent="0.25">
      <c r="A7" s="27"/>
      <c r="B7" s="28"/>
      <c r="C7" s="28"/>
      <c r="D7" s="29"/>
      <c r="E7" s="12"/>
    </row>
    <row r="8" spans="1:5" x14ac:dyDescent="0.25">
      <c r="A8" s="30" t="s">
        <v>26</v>
      </c>
      <c r="B8" s="32" t="s">
        <v>7</v>
      </c>
      <c r="C8" s="25">
        <v>84</v>
      </c>
      <c r="D8" s="31">
        <f>C8/12</f>
        <v>7</v>
      </c>
      <c r="E8" s="12"/>
    </row>
    <row r="9" spans="1:5" ht="6" customHeight="1" x14ac:dyDescent="0.25">
      <c r="A9" s="27"/>
      <c r="B9" s="28"/>
      <c r="C9" s="28"/>
      <c r="D9" s="29"/>
      <c r="E9" s="12"/>
    </row>
    <row r="10" spans="1:5" x14ac:dyDescent="0.25">
      <c r="A10" s="30" t="s">
        <v>20</v>
      </c>
      <c r="B10" s="25">
        <f>B2</f>
        <v>44062</v>
      </c>
      <c r="C10" s="25">
        <f>B10*0.01</f>
        <v>440.62</v>
      </c>
      <c r="D10" s="31">
        <f>C10/12</f>
        <v>36.718333333333334</v>
      </c>
      <c r="E10" s="12"/>
    </row>
    <row r="11" spans="1:5" ht="6" customHeight="1" x14ac:dyDescent="0.25">
      <c r="A11" s="27"/>
      <c r="B11" s="28"/>
      <c r="C11" s="28"/>
      <c r="D11" s="29"/>
      <c r="E11" s="12"/>
    </row>
    <row r="12" spans="1:5" ht="30.75" thickBot="1" x14ac:dyDescent="0.3">
      <c r="A12" s="33" t="s">
        <v>22</v>
      </c>
      <c r="B12" s="34"/>
      <c r="C12" s="34">
        <f>1528*12</f>
        <v>18336</v>
      </c>
      <c r="D12" s="35">
        <f>C12/12</f>
        <v>1528</v>
      </c>
      <c r="E12" s="12"/>
    </row>
    <row r="13" spans="1:5" ht="15.75" thickTop="1" x14ac:dyDescent="0.25">
      <c r="A13" s="36" t="s">
        <v>5</v>
      </c>
      <c r="B13" s="37"/>
      <c r="C13" s="38">
        <f>SUM(C2:C12)</f>
        <v>87354.62</v>
      </c>
      <c r="D13" s="38">
        <f>SUM(D2:D12)</f>
        <v>7279.5516666666672</v>
      </c>
      <c r="E13" s="12"/>
    </row>
    <row r="15" spans="1:5" ht="30" customHeight="1" x14ac:dyDescent="0.25">
      <c r="A15" s="47" t="s">
        <v>24</v>
      </c>
      <c r="B15" s="47"/>
      <c r="C15" s="47"/>
      <c r="D15" s="47"/>
    </row>
    <row r="16" spans="1:5" x14ac:dyDescent="0.25">
      <c r="B16" s="4"/>
      <c r="C16" s="4"/>
    </row>
    <row r="17" spans="1:5" x14ac:dyDescent="0.25">
      <c r="B17" s="4"/>
      <c r="C17" s="4"/>
    </row>
    <row r="18" spans="1:5" ht="21.95" customHeight="1" x14ac:dyDescent="0.25">
      <c r="A18" s="51" t="s">
        <v>39</v>
      </c>
      <c r="B18" s="50"/>
      <c r="C18" s="50"/>
      <c r="D18" s="50"/>
      <c r="E18" s="54"/>
    </row>
    <row r="19" spans="1:5" ht="48" customHeight="1" x14ac:dyDescent="0.25">
      <c r="A19" s="52" t="s">
        <v>40</v>
      </c>
      <c r="B19" s="48"/>
      <c r="C19" s="48"/>
      <c r="D19" s="48"/>
      <c r="E19" s="55"/>
    </row>
    <row r="20" spans="1:5" ht="20.100000000000001" customHeight="1" x14ac:dyDescent="0.25">
      <c r="A20" s="53" t="s">
        <v>41</v>
      </c>
      <c r="B20" s="49"/>
      <c r="C20" s="49"/>
      <c r="D20" s="49"/>
      <c r="E20" s="56"/>
    </row>
    <row r="21" spans="1:5" ht="33.950000000000003" customHeight="1" x14ac:dyDescent="0.25">
      <c r="A21" s="52" t="s">
        <v>42</v>
      </c>
      <c r="B21" s="48"/>
      <c r="C21" s="48"/>
      <c r="D21" s="48"/>
      <c r="E21" s="55"/>
    </row>
    <row r="22" spans="1:5" ht="33.950000000000003" customHeight="1" x14ac:dyDescent="0.25">
      <c r="A22" s="52" t="s">
        <v>43</v>
      </c>
      <c r="B22" s="48"/>
      <c r="C22" s="48"/>
      <c r="D22" s="48"/>
      <c r="E22" s="55"/>
    </row>
    <row r="23" spans="1:5" ht="33.950000000000003" customHeight="1" x14ac:dyDescent="0.25">
      <c r="A23" s="52" t="s">
        <v>61</v>
      </c>
      <c r="B23" s="48"/>
      <c r="C23" s="48"/>
      <c r="D23" s="48"/>
      <c r="E23" s="55"/>
    </row>
    <row r="24" spans="1:5" ht="33.950000000000003" customHeight="1" x14ac:dyDescent="0.25">
      <c r="A24" s="52" t="s">
        <v>44</v>
      </c>
      <c r="B24" s="48"/>
      <c r="C24" s="48"/>
      <c r="D24" s="48"/>
      <c r="E24" s="55"/>
    </row>
    <row r="25" spans="1:5" ht="20.100000000000001" customHeight="1" x14ac:dyDescent="0.25">
      <c r="A25" s="71" t="s">
        <v>45</v>
      </c>
      <c r="B25" s="66" t="s">
        <v>46</v>
      </c>
      <c r="C25" s="66"/>
      <c r="D25" s="66"/>
      <c r="E25" s="67"/>
    </row>
    <row r="26" spans="1:5" ht="33.950000000000003" customHeight="1" x14ac:dyDescent="0.25">
      <c r="A26" s="69" t="s">
        <v>56</v>
      </c>
      <c r="B26" s="58" t="s">
        <v>48</v>
      </c>
      <c r="C26" s="58"/>
      <c r="D26" s="58"/>
      <c r="E26" s="59"/>
    </row>
    <row r="27" spans="1:5" ht="33.950000000000003" customHeight="1" x14ac:dyDescent="0.25">
      <c r="A27" s="69" t="s">
        <v>49</v>
      </c>
      <c r="B27" s="58" t="s">
        <v>50</v>
      </c>
      <c r="C27" s="58"/>
      <c r="D27" s="58"/>
      <c r="E27" s="59"/>
    </row>
    <row r="28" spans="1:5" ht="33.950000000000003" customHeight="1" x14ac:dyDescent="0.25">
      <c r="A28" s="69" t="s">
        <v>58</v>
      </c>
      <c r="B28" s="58" t="s">
        <v>62</v>
      </c>
      <c r="C28" s="58"/>
      <c r="D28" s="58"/>
      <c r="E28" s="59"/>
    </row>
    <row r="29" spans="1:5" ht="33.950000000000003" customHeight="1" x14ac:dyDescent="0.25">
      <c r="A29" s="69" t="s">
        <v>52</v>
      </c>
      <c r="B29" s="60" t="s">
        <v>53</v>
      </c>
      <c r="C29" s="60"/>
      <c r="D29" s="60"/>
      <c r="E29" s="61"/>
    </row>
    <row r="30" spans="1:5" ht="33.950000000000003" customHeight="1" x14ac:dyDescent="0.25">
      <c r="A30" s="70" t="s">
        <v>54</v>
      </c>
      <c r="B30" s="63" t="s">
        <v>55</v>
      </c>
      <c r="C30" s="63"/>
      <c r="D30" s="63"/>
      <c r="E30" s="64"/>
    </row>
  </sheetData>
  <mergeCells count="14">
    <mergeCell ref="B27:E27"/>
    <mergeCell ref="B28:E28"/>
    <mergeCell ref="B29:E29"/>
    <mergeCell ref="B30:E30"/>
    <mergeCell ref="A22:E22"/>
    <mergeCell ref="A23:E23"/>
    <mergeCell ref="A24:E24"/>
    <mergeCell ref="B25:E25"/>
    <mergeCell ref="B26:E26"/>
    <mergeCell ref="A15:D15"/>
    <mergeCell ref="A18:E18"/>
    <mergeCell ref="A19:E19"/>
    <mergeCell ref="A20:E20"/>
    <mergeCell ref="A21:E21"/>
  </mergeCells>
  <hyperlinks>
    <hyperlink ref="A26" location="'Full Time Lay EEs'!A1" tooltip="Go to Full Time Lay EEs" display="Full Time Lay EEs" xr:uid="{BB4E8D09-57F3-4443-853A-86878A82BB33}"/>
    <hyperlink ref="A27" location="'Part Time Lay EEs'!A1" tooltip="Go to Part Time Lay EEs" display="Part Time Lay EEs" xr:uid="{1BBD5070-1B03-41EA-B078-801A3ABCF441}"/>
    <hyperlink ref="A28" location="'Incardinated Priests'!A1" tooltip="Go to Incardinated Priests" display="Incardinated Priests  (you are here)" xr:uid="{E3FA2562-96EB-4F6A-B768-940522ECFE4E}"/>
    <hyperlink ref="A29" location="'Priests from Other Dioceses'!A1" tooltip="Go to Priests from Other Dioceses" display="Priests from Other Dioceses" xr:uid="{3279A1C2-EC94-4D69-83AE-93E51EC498AE}"/>
    <hyperlink ref="A30" location="'Religious Order Priests'!A1" tooltip="Go to Religious Order Priests" display="Religious Order Priests" xr:uid="{766A230E-33E7-4C5E-BDAF-5AAA779733D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212FA-3C4A-45CD-ADBF-1416714F622B}">
  <dimension ref="A1:K30"/>
  <sheetViews>
    <sheetView workbookViewId="0">
      <selection activeCell="B2" sqref="B2"/>
    </sheetView>
  </sheetViews>
  <sheetFormatPr defaultRowHeight="15" x14ac:dyDescent="0.25"/>
  <cols>
    <col min="1" max="1" width="90" style="1" customWidth="1"/>
    <col min="2" max="4" width="19.28515625" customWidth="1"/>
    <col min="5" max="5" width="33.42578125" customWidth="1"/>
  </cols>
  <sheetData>
    <row r="1" spans="1:11" ht="45" x14ac:dyDescent="0.25">
      <c r="A1" s="40" t="s">
        <v>35</v>
      </c>
      <c r="B1" s="41" t="s">
        <v>4</v>
      </c>
      <c r="C1" s="42" t="s">
        <v>1</v>
      </c>
      <c r="D1" s="43" t="s">
        <v>3</v>
      </c>
      <c r="E1" s="6" t="s">
        <v>17</v>
      </c>
      <c r="F1" s="3"/>
      <c r="G1" s="3"/>
      <c r="H1" s="3"/>
      <c r="I1" s="3"/>
      <c r="J1" s="3"/>
      <c r="K1" s="3"/>
    </row>
    <row r="2" spans="1:11" x14ac:dyDescent="0.25">
      <c r="A2" s="30" t="s">
        <v>23</v>
      </c>
      <c r="B2" s="24">
        <v>44062</v>
      </c>
      <c r="C2" s="25">
        <f>B2</f>
        <v>44062</v>
      </c>
      <c r="D2" s="26">
        <f>C2/12</f>
        <v>3671.8333333333335</v>
      </c>
      <c r="E2" s="12"/>
    </row>
    <row r="3" spans="1:11" ht="6" customHeight="1" x14ac:dyDescent="0.25">
      <c r="A3" s="27"/>
      <c r="B3" s="28"/>
      <c r="C3" s="28"/>
      <c r="D3" s="29"/>
      <c r="E3" s="12"/>
    </row>
    <row r="4" spans="1:11" x14ac:dyDescent="0.25">
      <c r="A4" s="8" t="s">
        <v>25</v>
      </c>
      <c r="B4" s="25"/>
      <c r="C4" s="25">
        <v>0</v>
      </c>
      <c r="D4" s="26">
        <f>C4/12</f>
        <v>0</v>
      </c>
      <c r="E4" s="12"/>
    </row>
    <row r="5" spans="1:11" ht="6" customHeight="1" x14ac:dyDescent="0.25">
      <c r="A5" s="27"/>
      <c r="B5" s="28"/>
      <c r="C5" s="28"/>
      <c r="D5" s="29"/>
      <c r="E5" s="12"/>
    </row>
    <row r="6" spans="1:11" ht="60" x14ac:dyDescent="0.25">
      <c r="A6" s="30" t="s">
        <v>31</v>
      </c>
      <c r="B6" s="25"/>
      <c r="C6" s="25">
        <v>5750</v>
      </c>
      <c r="D6" s="31">
        <f>C6/12</f>
        <v>479.16666666666669</v>
      </c>
      <c r="E6" s="12"/>
    </row>
    <row r="7" spans="1:11" ht="6" customHeight="1" x14ac:dyDescent="0.25">
      <c r="A7" s="27"/>
      <c r="B7" s="28"/>
      <c r="C7" s="28"/>
      <c r="D7" s="29"/>
      <c r="E7" s="12"/>
    </row>
    <row r="8" spans="1:11" x14ac:dyDescent="0.25">
      <c r="A8" s="30" t="s">
        <v>26</v>
      </c>
      <c r="B8" s="32" t="s">
        <v>7</v>
      </c>
      <c r="C8" s="25">
        <v>84</v>
      </c>
      <c r="D8" s="31">
        <f>C8/12</f>
        <v>7</v>
      </c>
      <c r="E8" s="12"/>
    </row>
    <row r="9" spans="1:11" ht="6" customHeight="1" x14ac:dyDescent="0.25">
      <c r="A9" s="27"/>
      <c r="B9" s="28"/>
      <c r="C9" s="28"/>
      <c r="D9" s="29"/>
      <c r="E9" s="12"/>
    </row>
    <row r="10" spans="1:11" x14ac:dyDescent="0.25">
      <c r="A10" s="30" t="s">
        <v>20</v>
      </c>
      <c r="B10" s="25">
        <f>B2</f>
        <v>44062</v>
      </c>
      <c r="C10" s="25">
        <f>B10*0.01</f>
        <v>440.62</v>
      </c>
      <c r="D10" s="31">
        <f>C10/12</f>
        <v>36.718333333333334</v>
      </c>
      <c r="E10" s="12"/>
    </row>
    <row r="11" spans="1:11" ht="6" customHeight="1" x14ac:dyDescent="0.25">
      <c r="A11" s="27"/>
      <c r="B11" s="28"/>
      <c r="C11" s="28"/>
      <c r="D11" s="29"/>
      <c r="E11" s="12"/>
    </row>
    <row r="12" spans="1:11" ht="15.75" thickBot="1" x14ac:dyDescent="0.3">
      <c r="A12" s="33" t="s">
        <v>22</v>
      </c>
      <c r="B12" s="34"/>
      <c r="C12" s="34">
        <f>1528*12</f>
        <v>18336</v>
      </c>
      <c r="D12" s="35">
        <f>C12/12</f>
        <v>1528</v>
      </c>
      <c r="E12" s="12"/>
    </row>
    <row r="13" spans="1:11" ht="15.75" thickTop="1" x14ac:dyDescent="0.25">
      <c r="A13" s="36" t="s">
        <v>5</v>
      </c>
      <c r="B13" s="37"/>
      <c r="C13" s="38">
        <f>SUM(C2:C12)</f>
        <v>68672.62</v>
      </c>
      <c r="D13" s="38">
        <f>SUM(D2:D12)</f>
        <v>5722.7183333333332</v>
      </c>
      <c r="E13" s="12"/>
    </row>
    <row r="15" spans="1:11" ht="30" customHeight="1" x14ac:dyDescent="0.25">
      <c r="A15" s="47" t="s">
        <v>24</v>
      </c>
      <c r="B15" s="47"/>
      <c r="C15" s="47"/>
      <c r="D15" s="47"/>
    </row>
    <row r="16" spans="1:11" x14ac:dyDescent="0.25">
      <c r="B16" s="4"/>
      <c r="C16" s="4"/>
    </row>
    <row r="17" spans="1:5" x14ac:dyDescent="0.25">
      <c r="B17" s="4"/>
      <c r="C17" s="4"/>
    </row>
    <row r="18" spans="1:5" ht="21.95" customHeight="1" x14ac:dyDescent="0.25">
      <c r="A18" s="51" t="s">
        <v>39</v>
      </c>
      <c r="B18" s="50"/>
      <c r="C18" s="50"/>
      <c r="D18" s="50"/>
      <c r="E18" s="54"/>
    </row>
    <row r="19" spans="1:5" ht="48" customHeight="1" x14ac:dyDescent="0.25">
      <c r="A19" s="52" t="s">
        <v>40</v>
      </c>
      <c r="B19" s="48"/>
      <c r="C19" s="48"/>
      <c r="D19" s="48"/>
      <c r="E19" s="55"/>
    </row>
    <row r="20" spans="1:5" ht="20.100000000000001" customHeight="1" x14ac:dyDescent="0.25">
      <c r="A20" s="53" t="s">
        <v>41</v>
      </c>
      <c r="B20" s="49"/>
      <c r="C20" s="49"/>
      <c r="D20" s="49"/>
      <c r="E20" s="56"/>
    </row>
    <row r="21" spans="1:5" ht="33.950000000000003" customHeight="1" x14ac:dyDescent="0.25">
      <c r="A21" s="52" t="s">
        <v>42</v>
      </c>
      <c r="B21" s="48"/>
      <c r="C21" s="48"/>
      <c r="D21" s="48"/>
      <c r="E21" s="55"/>
    </row>
    <row r="22" spans="1:5" ht="33.950000000000003" customHeight="1" x14ac:dyDescent="0.25">
      <c r="A22" s="52" t="s">
        <v>43</v>
      </c>
      <c r="B22" s="48"/>
      <c r="C22" s="48"/>
      <c r="D22" s="48"/>
      <c r="E22" s="55"/>
    </row>
    <row r="23" spans="1:5" ht="33.950000000000003" customHeight="1" x14ac:dyDescent="0.25">
      <c r="A23" s="52" t="s">
        <v>61</v>
      </c>
      <c r="B23" s="48"/>
      <c r="C23" s="48"/>
      <c r="D23" s="48"/>
      <c r="E23" s="55"/>
    </row>
    <row r="24" spans="1:5" ht="33.950000000000003" customHeight="1" x14ac:dyDescent="0.25">
      <c r="A24" s="52" t="s">
        <v>44</v>
      </c>
      <c r="B24" s="48"/>
      <c r="C24" s="48"/>
      <c r="D24" s="48"/>
      <c r="E24" s="55"/>
    </row>
    <row r="25" spans="1:5" ht="20.100000000000001" customHeight="1" x14ac:dyDescent="0.25">
      <c r="A25" s="71" t="s">
        <v>45</v>
      </c>
      <c r="B25" s="66" t="s">
        <v>46</v>
      </c>
      <c r="C25" s="66"/>
      <c r="D25" s="66"/>
      <c r="E25" s="67"/>
    </row>
    <row r="26" spans="1:5" ht="33.950000000000003" customHeight="1" x14ac:dyDescent="0.25">
      <c r="A26" s="69" t="s">
        <v>56</v>
      </c>
      <c r="B26" s="58" t="s">
        <v>48</v>
      </c>
      <c r="C26" s="58"/>
      <c r="D26" s="58"/>
      <c r="E26" s="59"/>
    </row>
    <row r="27" spans="1:5" ht="33.950000000000003" customHeight="1" x14ac:dyDescent="0.25">
      <c r="A27" s="69" t="s">
        <v>49</v>
      </c>
      <c r="B27" s="58" t="s">
        <v>50</v>
      </c>
      <c r="C27" s="58"/>
      <c r="D27" s="58"/>
      <c r="E27" s="59"/>
    </row>
    <row r="28" spans="1:5" ht="33.950000000000003" customHeight="1" x14ac:dyDescent="0.25">
      <c r="A28" s="69" t="s">
        <v>51</v>
      </c>
      <c r="B28" s="58" t="s">
        <v>62</v>
      </c>
      <c r="C28" s="58"/>
      <c r="D28" s="58"/>
      <c r="E28" s="59"/>
    </row>
    <row r="29" spans="1:5" ht="33.950000000000003" customHeight="1" x14ac:dyDescent="0.25">
      <c r="A29" s="69" t="s">
        <v>59</v>
      </c>
      <c r="B29" s="60" t="s">
        <v>53</v>
      </c>
      <c r="C29" s="60"/>
      <c r="D29" s="60"/>
      <c r="E29" s="61"/>
    </row>
    <row r="30" spans="1:5" ht="33.950000000000003" customHeight="1" x14ac:dyDescent="0.25">
      <c r="A30" s="70" t="s">
        <v>54</v>
      </c>
      <c r="B30" s="63" t="s">
        <v>55</v>
      </c>
      <c r="C30" s="63"/>
      <c r="D30" s="63"/>
      <c r="E30" s="64"/>
    </row>
  </sheetData>
  <mergeCells count="14">
    <mergeCell ref="B27:E27"/>
    <mergeCell ref="B28:E28"/>
    <mergeCell ref="B29:E29"/>
    <mergeCell ref="B30:E30"/>
    <mergeCell ref="A22:E22"/>
    <mergeCell ref="A23:E23"/>
    <mergeCell ref="A24:E24"/>
    <mergeCell ref="B25:E25"/>
    <mergeCell ref="B26:E26"/>
    <mergeCell ref="A15:D15"/>
    <mergeCell ref="A18:E18"/>
    <mergeCell ref="A19:E19"/>
    <mergeCell ref="A20:E20"/>
    <mergeCell ref="A21:E21"/>
  </mergeCells>
  <hyperlinks>
    <hyperlink ref="A26" location="'Full Time Lay EEs'!A1" tooltip="Go to Full Time Lay EEs" display="Full Time Lay EEs" xr:uid="{0839DD6F-891A-4EE9-927B-E0A1885EB079}"/>
    <hyperlink ref="A27" location="'Part Time Lay EEs'!A1" tooltip="Go to Part Time Lay EEs" display="Part Time Lay EEs" xr:uid="{F3CEEC3D-3A0C-4111-BF29-D13D511DE065}"/>
    <hyperlink ref="A28" location="'Incardinated Priests'!A1" tooltip="Go to Incardinated Priests" display="Incardinated Priests" xr:uid="{95577AA5-F0BC-4E22-A660-002BD9125361}"/>
    <hyperlink ref="A29" location="'Priests from Other Dioceses'!A1" tooltip="Go to Priests from Other Dioceses" display="Priests from Other Dioceses  (you are here)" xr:uid="{6D27AC96-32A6-4E53-99D5-8ABF3E808284}"/>
    <hyperlink ref="A30" location="'Religious Order Priests'!A1" tooltip="Go to Religious Order Priests" display="Religious Order Priests" xr:uid="{10072159-A7E3-4A70-B5E4-5829A42783D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2F3FB-F7BF-4676-B628-DF316804C09C}">
  <dimension ref="A1:E28"/>
  <sheetViews>
    <sheetView workbookViewId="0">
      <selection activeCell="B2" sqref="B2"/>
    </sheetView>
  </sheetViews>
  <sheetFormatPr defaultRowHeight="15" x14ac:dyDescent="0.25"/>
  <cols>
    <col min="1" max="1" width="94.42578125" style="1" bestFit="1" customWidth="1"/>
    <col min="2" max="4" width="20.42578125" customWidth="1"/>
    <col min="5" max="5" width="33.42578125" customWidth="1"/>
  </cols>
  <sheetData>
    <row r="1" spans="1:5" ht="45" x14ac:dyDescent="0.25">
      <c r="A1" s="40" t="s">
        <v>36</v>
      </c>
      <c r="B1" s="41" t="s">
        <v>4</v>
      </c>
      <c r="C1" s="42" t="s">
        <v>1</v>
      </c>
      <c r="D1" s="43" t="s">
        <v>3</v>
      </c>
      <c r="E1" s="6" t="s">
        <v>17</v>
      </c>
    </row>
    <row r="2" spans="1:5" x14ac:dyDescent="0.25">
      <c r="A2" s="8" t="s">
        <v>23</v>
      </c>
      <c r="B2" s="24">
        <v>44062</v>
      </c>
      <c r="C2" s="25">
        <f>B2</f>
        <v>44062</v>
      </c>
      <c r="D2" s="26">
        <f>C2/12</f>
        <v>3671.8333333333335</v>
      </c>
      <c r="E2" s="12"/>
    </row>
    <row r="3" spans="1:5" ht="6" customHeight="1" x14ac:dyDescent="0.25">
      <c r="A3" s="13"/>
      <c r="B3" s="28"/>
      <c r="C3" s="28"/>
      <c r="D3" s="29"/>
      <c r="E3" s="12"/>
    </row>
    <row r="4" spans="1:5" x14ac:dyDescent="0.25">
      <c r="A4" s="8" t="s">
        <v>37</v>
      </c>
      <c r="B4" s="25"/>
      <c r="C4" s="25">
        <v>7200</v>
      </c>
      <c r="D4" s="31">
        <f>C4/12</f>
        <v>600</v>
      </c>
      <c r="E4" s="12"/>
    </row>
    <row r="5" spans="1:5" ht="6" customHeight="1" x14ac:dyDescent="0.25">
      <c r="A5" s="13"/>
      <c r="B5" s="28"/>
      <c r="C5" s="28"/>
      <c r="D5" s="29"/>
      <c r="E5" s="12"/>
    </row>
    <row r="6" spans="1:5" x14ac:dyDescent="0.25">
      <c r="A6" s="8" t="s">
        <v>26</v>
      </c>
      <c r="B6" s="32" t="s">
        <v>7</v>
      </c>
      <c r="C6" s="25">
        <v>84</v>
      </c>
      <c r="D6" s="31">
        <f>C6/12</f>
        <v>7</v>
      </c>
      <c r="E6" s="12"/>
    </row>
    <row r="7" spans="1:5" ht="6" customHeight="1" x14ac:dyDescent="0.25">
      <c r="A7" s="13"/>
      <c r="B7" s="28"/>
      <c r="C7" s="28"/>
      <c r="D7" s="29"/>
      <c r="E7" s="12"/>
    </row>
    <row r="8" spans="1:5" x14ac:dyDescent="0.25">
      <c r="A8" s="8" t="s">
        <v>20</v>
      </c>
      <c r="B8" s="25">
        <f>B2</f>
        <v>44062</v>
      </c>
      <c r="C8" s="25">
        <f>B8*0.01</f>
        <v>440.62</v>
      </c>
      <c r="D8" s="31">
        <f>C8/12</f>
        <v>36.718333333333334</v>
      </c>
      <c r="E8" s="12"/>
    </row>
    <row r="9" spans="1:5" ht="6" customHeight="1" x14ac:dyDescent="0.25">
      <c r="A9" s="13"/>
      <c r="B9" s="28"/>
      <c r="C9" s="28"/>
      <c r="D9" s="29"/>
      <c r="E9" s="12"/>
    </row>
    <row r="10" spans="1:5" ht="15.75" thickBot="1" x14ac:dyDescent="0.3">
      <c r="A10" s="17" t="s">
        <v>22</v>
      </c>
      <c r="B10" s="34"/>
      <c r="C10" s="34">
        <f>1528*12</f>
        <v>18336</v>
      </c>
      <c r="D10" s="35">
        <f>C10/12</f>
        <v>1528</v>
      </c>
      <c r="E10" s="12"/>
    </row>
    <row r="11" spans="1:5" ht="15.75" thickTop="1" x14ac:dyDescent="0.25">
      <c r="A11" s="36" t="s">
        <v>5</v>
      </c>
      <c r="B11" s="37"/>
      <c r="C11" s="38">
        <f>SUM(C2:C10)</f>
        <v>70122.62</v>
      </c>
      <c r="D11" s="38">
        <f>SUM(D2:D10)</f>
        <v>5843.5516666666672</v>
      </c>
      <c r="E11" s="12"/>
    </row>
    <row r="13" spans="1:5" ht="30" customHeight="1" x14ac:dyDescent="0.25">
      <c r="A13" s="47" t="s">
        <v>24</v>
      </c>
      <c r="B13" s="47"/>
      <c r="C13" s="47"/>
      <c r="D13" s="47"/>
    </row>
    <row r="14" spans="1:5" x14ac:dyDescent="0.25">
      <c r="B14" s="4"/>
      <c r="C14" s="4"/>
    </row>
    <row r="15" spans="1:5" x14ac:dyDescent="0.25">
      <c r="B15" s="4"/>
      <c r="C15" s="4"/>
    </row>
    <row r="16" spans="1:5" ht="21.95" customHeight="1" x14ac:dyDescent="0.25">
      <c r="A16" s="51" t="s">
        <v>39</v>
      </c>
      <c r="B16" s="50"/>
      <c r="C16" s="50"/>
      <c r="D16" s="50"/>
      <c r="E16" s="54"/>
    </row>
    <row r="17" spans="1:5" ht="48" customHeight="1" x14ac:dyDescent="0.25">
      <c r="A17" s="52" t="s">
        <v>40</v>
      </c>
      <c r="B17" s="48"/>
      <c r="C17" s="48"/>
      <c r="D17" s="48"/>
      <c r="E17" s="55"/>
    </row>
    <row r="18" spans="1:5" ht="20.100000000000001" customHeight="1" x14ac:dyDescent="0.25">
      <c r="A18" s="53" t="s">
        <v>41</v>
      </c>
      <c r="B18" s="49"/>
      <c r="C18" s="49"/>
      <c r="D18" s="49"/>
      <c r="E18" s="56"/>
    </row>
    <row r="19" spans="1:5" ht="33.950000000000003" customHeight="1" x14ac:dyDescent="0.25">
      <c r="A19" s="52" t="s">
        <v>42</v>
      </c>
      <c r="B19" s="48"/>
      <c r="C19" s="48"/>
      <c r="D19" s="48"/>
      <c r="E19" s="55"/>
    </row>
    <row r="20" spans="1:5" ht="33.950000000000003" customHeight="1" x14ac:dyDescent="0.25">
      <c r="A20" s="52" t="s">
        <v>43</v>
      </c>
      <c r="B20" s="48"/>
      <c r="C20" s="48"/>
      <c r="D20" s="48"/>
      <c r="E20" s="55"/>
    </row>
    <row r="21" spans="1:5" ht="33.950000000000003" customHeight="1" x14ac:dyDescent="0.25">
      <c r="A21" s="52" t="s">
        <v>61</v>
      </c>
      <c r="B21" s="48"/>
      <c r="C21" s="48"/>
      <c r="D21" s="48"/>
      <c r="E21" s="55"/>
    </row>
    <row r="22" spans="1:5" ht="33.950000000000003" customHeight="1" x14ac:dyDescent="0.25">
      <c r="A22" s="52" t="s">
        <v>44</v>
      </c>
      <c r="B22" s="48"/>
      <c r="C22" s="48"/>
      <c r="D22" s="48"/>
      <c r="E22" s="55"/>
    </row>
    <row r="23" spans="1:5" ht="20.100000000000001" customHeight="1" x14ac:dyDescent="0.25">
      <c r="A23" s="71" t="s">
        <v>45</v>
      </c>
      <c r="B23" s="66" t="s">
        <v>46</v>
      </c>
      <c r="C23" s="66"/>
      <c r="D23" s="66"/>
      <c r="E23" s="67"/>
    </row>
    <row r="24" spans="1:5" ht="33.950000000000003" customHeight="1" x14ac:dyDescent="0.25">
      <c r="A24" s="69" t="s">
        <v>56</v>
      </c>
      <c r="B24" s="58" t="s">
        <v>48</v>
      </c>
      <c r="C24" s="58"/>
      <c r="D24" s="58"/>
      <c r="E24" s="59"/>
    </row>
    <row r="25" spans="1:5" ht="33.950000000000003" customHeight="1" x14ac:dyDescent="0.25">
      <c r="A25" s="69" t="s">
        <v>49</v>
      </c>
      <c r="B25" s="58" t="s">
        <v>50</v>
      </c>
      <c r="C25" s="58"/>
      <c r="D25" s="58"/>
      <c r="E25" s="59"/>
    </row>
    <row r="26" spans="1:5" ht="33.950000000000003" customHeight="1" x14ac:dyDescent="0.25">
      <c r="A26" s="69" t="s">
        <v>51</v>
      </c>
      <c r="B26" s="58" t="s">
        <v>62</v>
      </c>
      <c r="C26" s="58"/>
      <c r="D26" s="58"/>
      <c r="E26" s="59"/>
    </row>
    <row r="27" spans="1:5" ht="33.950000000000003" customHeight="1" x14ac:dyDescent="0.25">
      <c r="A27" s="69" t="s">
        <v>52</v>
      </c>
      <c r="B27" s="60" t="s">
        <v>53</v>
      </c>
      <c r="C27" s="60"/>
      <c r="D27" s="60"/>
      <c r="E27" s="61"/>
    </row>
    <row r="28" spans="1:5" ht="33.950000000000003" customHeight="1" x14ac:dyDescent="0.25">
      <c r="A28" s="70" t="s">
        <v>60</v>
      </c>
      <c r="B28" s="63" t="s">
        <v>55</v>
      </c>
      <c r="C28" s="63"/>
      <c r="D28" s="63"/>
      <c r="E28" s="64"/>
    </row>
  </sheetData>
  <mergeCells count="14">
    <mergeCell ref="B25:E25"/>
    <mergeCell ref="B26:E26"/>
    <mergeCell ref="B27:E27"/>
    <mergeCell ref="B28:E28"/>
    <mergeCell ref="A20:E20"/>
    <mergeCell ref="A21:E21"/>
    <mergeCell ref="A22:E22"/>
    <mergeCell ref="B23:E23"/>
    <mergeCell ref="B24:E24"/>
    <mergeCell ref="A13:D13"/>
    <mergeCell ref="A16:E16"/>
    <mergeCell ref="A17:E17"/>
    <mergeCell ref="A18:E18"/>
    <mergeCell ref="A19:E19"/>
  </mergeCells>
  <hyperlinks>
    <hyperlink ref="A24" location="'Full Time Lay EEs'!A1" tooltip="Go to Full Time Lay EEs" display="Full Time Lay EEs" xr:uid="{96F3879A-9B88-4233-9968-4FD62A377E43}"/>
    <hyperlink ref="A25" location="'Part Time Lay EEs'!A1" tooltip="Go to Part Time Lay EEs" display="Part Time Lay EEs" xr:uid="{F7C51465-584A-4B67-A12F-34B7767EF6E5}"/>
    <hyperlink ref="A26" location="'Incardinated Priests'!A1" tooltip="Go to Incardinated Priests" display="Incardinated Priests" xr:uid="{3A89002A-3745-4BFC-A164-340586185C56}"/>
    <hyperlink ref="A27" location="'Priests from Other Dioceses'!A1" tooltip="Go to Priests from Other Dioceses" display="Priests from Other Dioceses" xr:uid="{8FDDC5F9-749D-42EC-94A8-B1062B64D5BA}"/>
    <hyperlink ref="A28" location="'Religious Order Priests'!A1" tooltip="Go to Religious Order Priests" display="Religious Order Priests  (you are here)" xr:uid="{EA2247E9-9E70-4E22-ADEF-D238047D3E8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Full Time Lay EEs</vt:lpstr>
      <vt:lpstr>Part Time Lay EEs</vt:lpstr>
      <vt:lpstr>Incardinated Priests</vt:lpstr>
      <vt:lpstr>Priests from Other Dioceses</vt:lpstr>
      <vt:lpstr>Religious Order Priests</vt:lpstr>
      <vt:lpstr>'Full Time Lay EEs'!Print_Area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Tammie Laurito</dc:creator>
  <cp:lastModifiedBy>Will Milano</cp:lastModifiedBy>
  <cp:lastPrinted>2025-02-11T16:29:29Z</cp:lastPrinted>
  <dcterms:created xsi:type="dcterms:W3CDTF">2019-07-22T19:29:36Z</dcterms:created>
  <dcterms:modified xsi:type="dcterms:W3CDTF">2026-09-29T13:42:05Z</dcterms:modified>
</cp:coreProperties>
</file>